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Dat\Sachgebiete\Statistik\Projekte\Korrekturfaktoren\Fett-Eiweiss\ICAR-Summary-Guidelines\"/>
    </mc:Choice>
  </mc:AlternateContent>
  <xr:revisionPtr revIDLastSave="0" documentId="13_ncr:1_{0B1D9F25-F01E-4896-99C5-9F5DB83A0CB2}" xr6:coauthVersionLast="47" xr6:coauthVersionMax="47" xr10:uidLastSave="{00000000-0000-0000-0000-000000000000}"/>
  <bookViews>
    <workbookView xWindow="-21938" yWindow="1002" windowWidth="19922" windowHeight="11457" xr2:uid="{FA241333-A9EC-4B08-B0EF-4BA3A189F1E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1" l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C47" i="1"/>
  <c r="AH47" i="1"/>
  <c r="AG47" i="1"/>
  <c r="AF47" i="1"/>
  <c r="AE47" i="1"/>
  <c r="AD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8" i="1" l="1"/>
  <c r="O47" i="1"/>
</calcChain>
</file>

<file path=xl/sharedStrings.xml><?xml version="1.0" encoding="utf-8"?>
<sst xmlns="http://schemas.openxmlformats.org/spreadsheetml/2006/main" count="67" uniqueCount="52">
  <si>
    <t>parity</t>
  </si>
  <si>
    <t>DF%</t>
  </si>
  <si>
    <t>m</t>
  </si>
  <si>
    <t>F%</t>
  </si>
  <si>
    <t>DIM</t>
  </si>
  <si>
    <t>kg</t>
  </si>
  <si>
    <t>MY(m)</t>
  </si>
  <si>
    <t>MY(m-1)</t>
  </si>
  <si>
    <t>MY(m-2)</t>
  </si>
  <si>
    <t>MI(m)</t>
  </si>
  <si>
    <t>MI(m-1)</t>
  </si>
  <si>
    <t>MI(m-2)</t>
  </si>
  <si>
    <t>MI(m-3)</t>
  </si>
  <si>
    <t>daytime(noon)</t>
  </si>
  <si>
    <t>daytime(evening)</t>
  </si>
  <si>
    <t>sampled milking on TD</t>
  </si>
  <si>
    <t>TD</t>
  </si>
  <si>
    <t>test day</t>
  </si>
  <si>
    <t>%</t>
  </si>
  <si>
    <t>days</t>
  </si>
  <si>
    <t>min</t>
  </si>
  <si>
    <t xml:space="preserve">parity on test day  </t>
  </si>
  <si>
    <t>yes = 1; no = 0</t>
  </si>
  <si>
    <t>days in milk on TD</t>
  </si>
  <si>
    <t>milk yield of sampled milking</t>
  </si>
  <si>
    <t>milk yield of milking before sample</t>
  </si>
  <si>
    <t>milk yield of 2 milkings before sample</t>
  </si>
  <si>
    <t>time interval length between …</t>
  </si>
  <si>
    <t>daytime
(noon)</t>
  </si>
  <si>
    <t>daytime
(evening)</t>
  </si>
  <si>
    <t>MY
(m-1)</t>
  </si>
  <si>
    <t>MY
(m-2)</t>
  </si>
  <si>
    <t>MI
(m-1)</t>
  </si>
  <si>
    <t>MI
(m-2)</t>
  </si>
  <si>
    <t>MI
(m-3)</t>
  </si>
  <si>
    <t>Time of 
sample taken</t>
  </si>
  <si>
    <t>result - corrected 24 h fat percentage on TD</t>
  </si>
  <si>
    <t>time interval length between 
sampled milking and the one before</t>
  </si>
  <si>
    <t>time interval length between 
milking before sample and ist previous one</t>
  </si>
  <si>
    <t>Please note the necessary requirements for applying the method, as described in the guidelines.</t>
  </si>
  <si>
    <t>This file was created by Dr. Julia Gerke (LKV Bayern, DE) and kindly made availble. 
Use of this file at own risk.</t>
  </si>
  <si>
    <t>Calculation of daily fat percentage from single sample in AMS - example</t>
  </si>
  <si>
    <t>Variable name</t>
  </si>
  <si>
    <t>Description</t>
  </si>
  <si>
    <t>Unit</t>
  </si>
  <si>
    <t>Covariate</t>
  </si>
  <si>
    <t>Estimate</t>
  </si>
  <si>
    <t>primiparous = 1;
multiparous = 0</t>
  </si>
  <si>
    <t>Method description can be found in Procedure 1 of Section 2 of ICAR guidelines - Computing 24-our yields.</t>
  </si>
  <si>
    <r>
      <t xml:space="preserve">fat percentage of the sampled milking </t>
    </r>
    <r>
      <rPr>
        <i/>
        <sz val="11"/>
        <color theme="1"/>
        <rFont val="Aptos Narrow"/>
        <family val="2"/>
        <scheme val="minor"/>
      </rPr>
      <t>m</t>
    </r>
  </si>
  <si>
    <t>sample taken at noon (between  9 am and  4 pm)</t>
  </si>
  <si>
    <t>sample taken in the evening (between 4 pm and 12 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</si>
</sst>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3" borderId="5" xfId="0" applyFont="1" applyFill="1" applyBorder="1"/>
    <xf numFmtId="0" fontId="1" fillId="3" borderId="6" xfId="0" applyFont="1" applyFill="1" applyBorder="1"/>
    <xf numFmtId="164" fontId="0" fillId="5" borderId="0" xfId="0" applyNumberFormat="1" applyFill="1"/>
    <xf numFmtId="0" fontId="0" fillId="5" borderId="0" xfId="0" applyFill="1"/>
    <xf numFmtId="0" fontId="0" fillId="5" borderId="7" xfId="0" applyFill="1" applyBorder="1"/>
    <xf numFmtId="0" fontId="3" fillId="0" borderId="0" xfId="0" applyFont="1"/>
    <xf numFmtId="164" fontId="0" fillId="5" borderId="7" xfId="0" applyNumberFormat="1" applyFill="1" applyBorder="1"/>
    <xf numFmtId="14" fontId="0" fillId="5" borderId="1" xfId="0" applyNumberFormat="1" applyFill="1" applyBorder="1"/>
    <xf numFmtId="14" fontId="0" fillId="5" borderId="3" xfId="0" applyNumberFormat="1" applyFill="1" applyBorder="1"/>
    <xf numFmtId="0" fontId="2" fillId="2" borderId="5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165" fontId="2" fillId="2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" fillId="4" borderId="2" xfId="0" applyNumberFormat="1" applyFont="1" applyFill="1" applyBorder="1"/>
    <xf numFmtId="2" fontId="1" fillId="4" borderId="4" xfId="0" applyNumberFormat="1" applyFont="1" applyFill="1" applyBorder="1"/>
    <xf numFmtId="0" fontId="5" fillId="0" borderId="3" xfId="0" applyFont="1" applyBorder="1"/>
    <xf numFmtId="0" fontId="0" fillId="0" borderId="10" xfId="0" applyBorder="1"/>
    <xf numFmtId="0" fontId="0" fillId="0" borderId="0" xfId="0"/>
    <xf numFmtId="0" fontId="0" fillId="0" borderId="13" xfId="0" applyBorder="1"/>
    <xf numFmtId="0" fontId="5" fillId="0" borderId="11" xfId="0" applyFont="1" applyBorder="1"/>
    <xf numFmtId="0" fontId="5" fillId="0" borderId="7" xfId="0" applyFont="1" applyBorder="1"/>
    <xf numFmtId="0" fontId="5" fillId="0" borderId="14" xfId="0" applyFont="1" applyBorder="1"/>
    <xf numFmtId="0" fontId="1" fillId="3" borderId="9" xfId="0" applyFont="1" applyFill="1" applyBorder="1"/>
    <xf numFmtId="0" fontId="1" fillId="3" borderId="8" xfId="0" applyFont="1" applyFill="1" applyBorder="1"/>
    <xf numFmtId="0" fontId="1" fillId="3" borderId="12" xfId="0" applyFont="1" applyFill="1" applyBorder="1"/>
    <xf numFmtId="0" fontId="1" fillId="3" borderId="6" xfId="0" applyFont="1" applyFill="1" applyBorder="1"/>
    <xf numFmtId="0" fontId="0" fillId="0" borderId="10" xfId="0" applyBorder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5" fillId="0" borderId="4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53927-DC39-44C9-B769-8E6F1EEB8A81}">
  <dimension ref="A1:AH63"/>
  <sheetViews>
    <sheetView tabSelected="1" topLeftCell="A10" workbookViewId="0">
      <selection activeCell="J21" sqref="J21"/>
    </sheetView>
  </sheetViews>
  <sheetFormatPr baseColWidth="10" defaultRowHeight="15.05" x14ac:dyDescent="0.3"/>
  <cols>
    <col min="1" max="1" width="14.5546875" bestFit="1" customWidth="1"/>
    <col min="2" max="2" width="15.88671875" customWidth="1"/>
    <col min="3" max="5" width="10.44140625" customWidth="1"/>
    <col min="6" max="6" width="8.44140625" customWidth="1"/>
    <col min="7" max="7" width="7.88671875" customWidth="1"/>
    <col min="8" max="8" width="7.33203125" customWidth="1"/>
    <col min="9" max="9" width="7" bestFit="1" customWidth="1"/>
    <col min="10" max="10" width="7.77734375" customWidth="1"/>
    <col min="11" max="11" width="6.6640625" customWidth="1"/>
    <col min="12" max="12" width="7.88671875" customWidth="1"/>
    <col min="13" max="13" width="9.33203125" bestFit="1" customWidth="1"/>
    <col min="14" max="14" width="11.21875" customWidth="1"/>
    <col min="15" max="15" width="10.88671875" style="2" customWidth="1"/>
    <col min="16" max="34" width="11.5546875" hidden="1" customWidth="1"/>
  </cols>
  <sheetData>
    <row r="1" spans="1:15" ht="40.700000000000003" customHeight="1" x14ac:dyDescent="0.4">
      <c r="A1" s="3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3">
      <c r="A2" s="28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3">
      <c r="A3" s="28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31.3" customHeight="1" x14ac:dyDescent="0.3">
      <c r="A5" s="39" t="s">
        <v>40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thickBot="1" x14ac:dyDescent="0.35"/>
    <row r="7" spans="1:15" thickBot="1" x14ac:dyDescent="0.35">
      <c r="A7" s="7" t="s">
        <v>42</v>
      </c>
      <c r="B7" s="33" t="s">
        <v>43</v>
      </c>
      <c r="C7" s="34"/>
      <c r="D7" s="34"/>
      <c r="E7" s="35"/>
      <c r="F7" s="34" t="s">
        <v>44</v>
      </c>
      <c r="G7" s="36"/>
    </row>
    <row r="8" spans="1:15" ht="14.4" x14ac:dyDescent="0.3">
      <c r="A8" s="3" t="s">
        <v>16</v>
      </c>
      <c r="B8" s="27" t="s">
        <v>17</v>
      </c>
      <c r="C8" s="28"/>
      <c r="D8" s="28"/>
      <c r="E8" s="29"/>
      <c r="F8" s="28"/>
      <c r="G8" s="40"/>
    </row>
    <row r="9" spans="1:15" ht="14.4" x14ac:dyDescent="0.3">
      <c r="A9" s="3" t="s">
        <v>2</v>
      </c>
      <c r="B9" s="27" t="s">
        <v>15</v>
      </c>
      <c r="C9" s="28"/>
      <c r="D9" s="28"/>
      <c r="E9" s="29"/>
      <c r="F9" s="28"/>
      <c r="G9" s="40"/>
    </row>
    <row r="10" spans="1:15" ht="14.4" x14ac:dyDescent="0.3">
      <c r="A10" s="3" t="s">
        <v>3</v>
      </c>
      <c r="B10" s="27" t="s">
        <v>49</v>
      </c>
      <c r="C10" s="28"/>
      <c r="D10" s="28"/>
      <c r="E10" s="29"/>
      <c r="F10" s="28" t="s">
        <v>18</v>
      </c>
      <c r="G10" s="40"/>
    </row>
    <row r="11" spans="1:15" ht="32.6" customHeight="1" x14ac:dyDescent="0.3">
      <c r="A11" s="3" t="s">
        <v>0</v>
      </c>
      <c r="B11" s="27" t="s">
        <v>21</v>
      </c>
      <c r="C11" s="28"/>
      <c r="D11" s="28"/>
      <c r="E11" s="29"/>
      <c r="F11" s="39" t="s">
        <v>47</v>
      </c>
      <c r="G11" s="40"/>
    </row>
    <row r="12" spans="1:15" ht="14.4" x14ac:dyDescent="0.3">
      <c r="A12" s="3" t="s">
        <v>4</v>
      </c>
      <c r="B12" s="27" t="s">
        <v>23</v>
      </c>
      <c r="C12" s="28"/>
      <c r="D12" s="28"/>
      <c r="E12" s="29"/>
      <c r="F12" s="28" t="s">
        <v>19</v>
      </c>
      <c r="G12" s="40"/>
    </row>
    <row r="13" spans="1:15" ht="14.4" x14ac:dyDescent="0.3">
      <c r="A13" s="3" t="s">
        <v>6</v>
      </c>
      <c r="B13" s="27" t="s">
        <v>24</v>
      </c>
      <c r="C13" s="28"/>
      <c r="D13" s="28"/>
      <c r="E13" s="29"/>
      <c r="F13" s="28" t="s">
        <v>5</v>
      </c>
      <c r="G13" s="40"/>
    </row>
    <row r="14" spans="1:15" ht="14.4" x14ac:dyDescent="0.3">
      <c r="A14" s="3" t="s">
        <v>7</v>
      </c>
      <c r="B14" s="27" t="s">
        <v>25</v>
      </c>
      <c r="C14" s="28"/>
      <c r="D14" s="28"/>
      <c r="E14" s="29"/>
      <c r="F14" s="28" t="s">
        <v>5</v>
      </c>
      <c r="G14" s="40"/>
    </row>
    <row r="15" spans="1:15" ht="14.4" x14ac:dyDescent="0.3">
      <c r="A15" s="3" t="s">
        <v>8</v>
      </c>
      <c r="B15" s="27" t="s">
        <v>26</v>
      </c>
      <c r="C15" s="28"/>
      <c r="D15" s="28"/>
      <c r="E15" s="29"/>
      <c r="F15" s="28" t="s">
        <v>5</v>
      </c>
      <c r="G15" s="40"/>
    </row>
    <row r="16" spans="1:15" ht="28.2" customHeight="1" x14ac:dyDescent="0.3">
      <c r="A16" s="3" t="s">
        <v>9</v>
      </c>
      <c r="B16" s="37" t="s">
        <v>37</v>
      </c>
      <c r="C16" s="28"/>
      <c r="D16" s="28"/>
      <c r="E16" s="29"/>
      <c r="F16" s="28" t="s">
        <v>20</v>
      </c>
      <c r="G16" s="40"/>
    </row>
    <row r="17" spans="1:7" ht="29.45" customHeight="1" x14ac:dyDescent="0.3">
      <c r="A17" s="3" t="s">
        <v>10</v>
      </c>
      <c r="B17" s="37" t="s">
        <v>38</v>
      </c>
      <c r="C17" s="28"/>
      <c r="D17" s="28"/>
      <c r="E17" s="29"/>
      <c r="F17" s="28" t="s">
        <v>20</v>
      </c>
      <c r="G17" s="40"/>
    </row>
    <row r="18" spans="1:7" x14ac:dyDescent="0.3">
      <c r="A18" s="3" t="s">
        <v>11</v>
      </c>
      <c r="B18" s="27" t="s">
        <v>27</v>
      </c>
      <c r="C18" s="28"/>
      <c r="D18" s="28"/>
      <c r="E18" s="29"/>
      <c r="F18" s="28" t="s">
        <v>20</v>
      </c>
      <c r="G18" s="40"/>
    </row>
    <row r="19" spans="1:7" x14ac:dyDescent="0.3">
      <c r="A19" s="3" t="s">
        <v>12</v>
      </c>
      <c r="B19" s="27" t="s">
        <v>27</v>
      </c>
      <c r="C19" s="28"/>
      <c r="D19" s="28"/>
      <c r="E19" s="29"/>
      <c r="F19" s="28" t="s">
        <v>20</v>
      </c>
      <c r="G19" s="40"/>
    </row>
    <row r="20" spans="1:7" ht="14.4" x14ac:dyDescent="0.3">
      <c r="A20" s="3" t="s">
        <v>13</v>
      </c>
      <c r="B20" s="27" t="s">
        <v>50</v>
      </c>
      <c r="C20" s="28"/>
      <c r="D20" s="28"/>
      <c r="E20" s="29"/>
      <c r="F20" s="28" t="s">
        <v>22</v>
      </c>
      <c r="G20" s="40"/>
    </row>
    <row r="21" spans="1:7" ht="14.4" x14ac:dyDescent="0.3">
      <c r="A21" s="3" t="s">
        <v>14</v>
      </c>
      <c r="B21" s="27" t="s">
        <v>51</v>
      </c>
      <c r="C21" s="28"/>
      <c r="D21" s="28"/>
      <c r="E21" s="29"/>
      <c r="F21" s="28" t="s">
        <v>22</v>
      </c>
      <c r="G21" s="40"/>
    </row>
    <row r="22" spans="1:7" thickBot="1" x14ac:dyDescent="0.35">
      <c r="A22" s="26" t="s">
        <v>1</v>
      </c>
      <c r="B22" s="30" t="s">
        <v>36</v>
      </c>
      <c r="C22" s="31"/>
      <c r="D22" s="31"/>
      <c r="E22" s="32"/>
      <c r="F22" s="31" t="s">
        <v>18</v>
      </c>
      <c r="G22" s="41"/>
    </row>
    <row r="23" spans="1:7" thickBot="1" x14ac:dyDescent="0.35"/>
    <row r="24" spans="1:7" thickBot="1" x14ac:dyDescent="0.35">
      <c r="A24" s="7" t="s">
        <v>45</v>
      </c>
      <c r="B24" s="8" t="s">
        <v>46</v>
      </c>
    </row>
    <row r="25" spans="1:7" ht="14.4" x14ac:dyDescent="0.3">
      <c r="A25" s="3">
        <v>0</v>
      </c>
      <c r="B25" s="4">
        <v>1.08</v>
      </c>
    </row>
    <row r="26" spans="1:7" ht="14.4" x14ac:dyDescent="0.3">
      <c r="A26" s="3">
        <v>1</v>
      </c>
      <c r="B26" s="4">
        <v>-0.187</v>
      </c>
    </row>
    <row r="27" spans="1:7" ht="14.4" x14ac:dyDescent="0.3">
      <c r="A27" s="3">
        <v>2</v>
      </c>
      <c r="B27" s="4">
        <v>0.247</v>
      </c>
    </row>
    <row r="28" spans="1:7" ht="14.4" x14ac:dyDescent="0.3">
      <c r="A28" s="3">
        <v>3</v>
      </c>
      <c r="B28" s="4">
        <v>-0.02</v>
      </c>
    </row>
    <row r="29" spans="1:7" ht="14.4" x14ac:dyDescent="0.3">
      <c r="A29" s="3">
        <v>4</v>
      </c>
      <c r="B29" s="4">
        <v>-0.24299999999999999</v>
      </c>
    </row>
    <row r="30" spans="1:7" ht="14.4" x14ac:dyDescent="0.3">
      <c r="A30" s="3">
        <v>5</v>
      </c>
      <c r="B30" s="4">
        <v>2.6499999999999999E-2</v>
      </c>
    </row>
    <row r="31" spans="1:7" x14ac:dyDescent="0.3">
      <c r="A31" s="3">
        <v>6</v>
      </c>
      <c r="B31" s="4">
        <v>-0.122</v>
      </c>
    </row>
    <row r="32" spans="1:7" x14ac:dyDescent="0.3">
      <c r="A32" s="3">
        <v>7</v>
      </c>
      <c r="B32" s="4">
        <v>0.51500000000000001</v>
      </c>
    </row>
    <row r="33" spans="1:34" x14ac:dyDescent="0.3">
      <c r="A33" s="3">
        <v>8</v>
      </c>
      <c r="B33" s="4">
        <v>1.4E-2</v>
      </c>
    </row>
    <row r="34" spans="1:34" x14ac:dyDescent="0.3">
      <c r="A34" s="3">
        <v>9</v>
      </c>
      <c r="B34" s="4">
        <v>0.23</v>
      </c>
    </row>
    <row r="35" spans="1:34" x14ac:dyDescent="0.3">
      <c r="A35" s="3">
        <v>10</v>
      </c>
      <c r="B35" s="4">
        <v>-0.314</v>
      </c>
    </row>
    <row r="36" spans="1:34" x14ac:dyDescent="0.3">
      <c r="A36" s="3">
        <v>11</v>
      </c>
      <c r="B36" s="4">
        <v>-3.7400000000000003E-2</v>
      </c>
    </row>
    <row r="37" spans="1:34" x14ac:dyDescent="0.3">
      <c r="A37" s="3">
        <v>12</v>
      </c>
      <c r="B37" s="4">
        <v>-6.9599999999999995E-2</v>
      </c>
    </row>
    <row r="38" spans="1:34" x14ac:dyDescent="0.3">
      <c r="A38" s="3">
        <v>13</v>
      </c>
      <c r="B38" s="4">
        <v>-7.51E-2</v>
      </c>
    </row>
    <row r="39" spans="1:34" x14ac:dyDescent="0.3">
      <c r="A39" s="3">
        <v>14</v>
      </c>
      <c r="B39" s="4">
        <v>1.46E-2</v>
      </c>
    </row>
    <row r="40" spans="1:34" x14ac:dyDescent="0.3">
      <c r="A40" s="3">
        <v>15</v>
      </c>
      <c r="B40" s="4">
        <v>0.153</v>
      </c>
      <c r="I40" s="1"/>
    </row>
    <row r="41" spans="1:34" x14ac:dyDescent="0.3">
      <c r="A41" s="3">
        <v>16</v>
      </c>
      <c r="B41" s="4">
        <v>-3.2599999999999997E-2</v>
      </c>
    </row>
    <row r="42" spans="1:34" x14ac:dyDescent="0.3">
      <c r="A42" s="3">
        <v>17</v>
      </c>
      <c r="B42" s="4">
        <v>4.7999999999999996E-3</v>
      </c>
    </row>
    <row r="43" spans="1:34" ht="15.65" thickBot="1" x14ac:dyDescent="0.35">
      <c r="A43" s="5">
        <v>18</v>
      </c>
      <c r="B43" s="6">
        <v>-3.2599999999999997E-2</v>
      </c>
    </row>
    <row r="45" spans="1:34" ht="15.65" thickBot="1" x14ac:dyDescent="0.35"/>
    <row r="46" spans="1:34" s="23" customFormat="1" ht="36.950000000000003" thickBot="1" x14ac:dyDescent="0.4">
      <c r="A46" s="16" t="s">
        <v>16</v>
      </c>
      <c r="B46" s="17" t="s">
        <v>35</v>
      </c>
      <c r="C46" s="18" t="s">
        <v>3</v>
      </c>
      <c r="D46" s="18" t="s">
        <v>0</v>
      </c>
      <c r="E46" s="18" t="s">
        <v>4</v>
      </c>
      <c r="F46" s="16" t="s">
        <v>6</v>
      </c>
      <c r="G46" s="19" t="s">
        <v>30</v>
      </c>
      <c r="H46" s="20" t="s">
        <v>31</v>
      </c>
      <c r="I46" s="16" t="s">
        <v>9</v>
      </c>
      <c r="J46" s="19" t="s">
        <v>32</v>
      </c>
      <c r="K46" s="19" t="s">
        <v>33</v>
      </c>
      <c r="L46" s="20" t="s">
        <v>34</v>
      </c>
      <c r="M46" s="19" t="s">
        <v>28</v>
      </c>
      <c r="N46" s="19" t="s">
        <v>29</v>
      </c>
      <c r="O46" s="21" t="s">
        <v>1</v>
      </c>
      <c r="P46" s="22"/>
      <c r="Q46" s="22"/>
    </row>
    <row r="47" spans="1:34" x14ac:dyDescent="0.3">
      <c r="A47" s="14">
        <v>45992</v>
      </c>
      <c r="B47" s="9">
        <v>0.51944444444444449</v>
      </c>
      <c r="C47" s="10">
        <v>3.46</v>
      </c>
      <c r="D47" s="10">
        <v>0</v>
      </c>
      <c r="E47" s="10">
        <v>19</v>
      </c>
      <c r="F47" s="10">
        <v>15.8</v>
      </c>
      <c r="G47" s="10">
        <v>10.4</v>
      </c>
      <c r="H47" s="10">
        <v>11</v>
      </c>
      <c r="I47" s="10">
        <v>600</v>
      </c>
      <c r="J47" s="10">
        <v>367</v>
      </c>
      <c r="K47" s="10">
        <v>419</v>
      </c>
      <c r="L47" s="10">
        <v>407</v>
      </c>
      <c r="M47" s="10">
        <v>1</v>
      </c>
      <c r="N47" s="10">
        <v>0</v>
      </c>
      <c r="O47" s="24">
        <f>SUM(P47:AH47)</f>
        <v>3.7731522404542215</v>
      </c>
      <c r="P47">
        <f>$B$25</f>
        <v>1.08</v>
      </c>
      <c r="Q47">
        <f>$B$26*C47</f>
        <v>-0.64702000000000004</v>
      </c>
      <c r="R47">
        <f>$B$27*C47^2</f>
        <v>2.9569852000000001</v>
      </c>
      <c r="S47">
        <f>$B$28*C47^3</f>
        <v>-0.82843472000000007</v>
      </c>
      <c r="T47">
        <f>$B$29*LN(E47)</f>
        <v>-0.71549867193744499</v>
      </c>
      <c r="U47">
        <f>$B$30*LN(E47)^2</f>
        <v>0.22974760390391977</v>
      </c>
      <c r="V47">
        <f>$B$31*F47</f>
        <v>-1.9276</v>
      </c>
      <c r="W47">
        <f>$B$32*LN(I47)</f>
        <v>3.2944187724363156</v>
      </c>
      <c r="X47">
        <f>$B$33*F47*LN(I47)</f>
        <v>1.4150008397338116</v>
      </c>
      <c r="Y47">
        <f>$B$34*G47</f>
        <v>2.3920000000000003</v>
      </c>
      <c r="Z47">
        <f>$B$35*LN(J47)</f>
        <v>-1.8542836202891353</v>
      </c>
      <c r="AA47">
        <f>$B$36*G47*LN(J47)</f>
        <v>-2.2969495444193058</v>
      </c>
      <c r="AB47">
        <f>$B$37*H47</f>
        <v>-0.76559999999999995</v>
      </c>
      <c r="AC47" s="12">
        <f>$B$38*LN(K47)</f>
        <v>-0.45344410608615254</v>
      </c>
      <c r="AD47">
        <f>$B$39*H47*LN(K47)</f>
        <v>0.96968206973949522</v>
      </c>
      <c r="AE47">
        <f>$B$40*LN(L47)</f>
        <v>0.919348417372717</v>
      </c>
      <c r="AF47">
        <f>$B$41*D47</f>
        <v>0</v>
      </c>
      <c r="AG47">
        <f>$B$42*M47</f>
        <v>4.7999999999999996E-3</v>
      </c>
      <c r="AH47">
        <f>$B$43*N47</f>
        <v>0</v>
      </c>
    </row>
    <row r="48" spans="1:34" ht="15.65" thickBot="1" x14ac:dyDescent="0.35">
      <c r="A48" s="15">
        <v>45974</v>
      </c>
      <c r="B48" s="13">
        <v>0.37013888888888891</v>
      </c>
      <c r="C48" s="11">
        <v>4.74</v>
      </c>
      <c r="D48" s="11">
        <v>1</v>
      </c>
      <c r="E48" s="11">
        <v>105</v>
      </c>
      <c r="F48" s="11">
        <v>14.1</v>
      </c>
      <c r="G48" s="11">
        <v>11.2</v>
      </c>
      <c r="H48" s="11">
        <v>12.9</v>
      </c>
      <c r="I48" s="11">
        <v>796</v>
      </c>
      <c r="J48" s="11">
        <v>561</v>
      </c>
      <c r="K48" s="11">
        <v>753</v>
      </c>
      <c r="L48" s="11">
        <v>383</v>
      </c>
      <c r="M48" s="11">
        <v>0</v>
      </c>
      <c r="N48" s="11">
        <v>0</v>
      </c>
      <c r="O48" s="25">
        <f>SUM(P48:AH48)</f>
        <v>4.7613881513407019</v>
      </c>
      <c r="P48">
        <f>$B$25</f>
        <v>1.08</v>
      </c>
      <c r="Q48">
        <f>$B$26*C48</f>
        <v>-0.88638000000000006</v>
      </c>
      <c r="R48">
        <f>$B$27*C48^2</f>
        <v>5.5494972000000002</v>
      </c>
      <c r="S48">
        <f>$B$28*C48^3</f>
        <v>-2.1299284800000002</v>
      </c>
      <c r="T48">
        <f>$B$29*LN(E48)</f>
        <v>-1.130912365088278</v>
      </c>
      <c r="U48">
        <f>$B$30*LN(E48)^2</f>
        <v>0.57397269393221595</v>
      </c>
      <c r="V48">
        <f>$B$31*F48</f>
        <v>-1.7202</v>
      </c>
      <c r="W48">
        <f>$B$32*LN(I48)</f>
        <v>3.4399935807098574</v>
      </c>
      <c r="X48">
        <f>$B$33*F48*LN(I48)</f>
        <v>1.3185528792856811</v>
      </c>
      <c r="Y48">
        <f>$B$34*G48</f>
        <v>2.5760000000000001</v>
      </c>
      <c r="Z48">
        <f>$B$35*LN(J48)</f>
        <v>-1.9875323643341265</v>
      </c>
      <c r="AA48">
        <f>$B$36*G48*LN(J48)</f>
        <v>-2.6513934929053469</v>
      </c>
      <c r="AB48">
        <f>$B$37*H48</f>
        <v>-0.89783999999999997</v>
      </c>
      <c r="AC48" s="12">
        <f>$B$38*LN(K48)</f>
        <v>-0.497467298607772</v>
      </c>
      <c r="AD48">
        <f>$B$39*H48*LN(K48)</f>
        <v>1.247576445003832</v>
      </c>
      <c r="AE48">
        <f>$B$40*LN(L48)</f>
        <v>0.91004935334463877</v>
      </c>
      <c r="AF48">
        <f>$B$41*D48</f>
        <v>-3.2599999999999997E-2</v>
      </c>
      <c r="AG48">
        <f>$B$42*M48</f>
        <v>0</v>
      </c>
      <c r="AH48">
        <f>$B$43*N48</f>
        <v>0</v>
      </c>
    </row>
    <row r="49" spans="29:29" x14ac:dyDescent="0.3">
      <c r="AC49" s="12"/>
    </row>
    <row r="50" spans="29:29" x14ac:dyDescent="0.3">
      <c r="AC50" s="12"/>
    </row>
    <row r="51" spans="29:29" x14ac:dyDescent="0.3">
      <c r="AC51" s="12"/>
    </row>
    <row r="52" spans="29:29" x14ac:dyDescent="0.3">
      <c r="AC52" s="12"/>
    </row>
    <row r="53" spans="29:29" x14ac:dyDescent="0.3">
      <c r="AC53" s="12"/>
    </row>
    <row r="54" spans="29:29" x14ac:dyDescent="0.3">
      <c r="AC54" s="12"/>
    </row>
    <row r="55" spans="29:29" x14ac:dyDescent="0.3">
      <c r="AC55" s="12"/>
    </row>
    <row r="56" spans="29:29" x14ac:dyDescent="0.3">
      <c r="AC56" s="12"/>
    </row>
    <row r="57" spans="29:29" x14ac:dyDescent="0.3">
      <c r="AC57" s="12"/>
    </row>
    <row r="58" spans="29:29" x14ac:dyDescent="0.3">
      <c r="AC58" s="12"/>
    </row>
    <row r="59" spans="29:29" x14ac:dyDescent="0.3">
      <c r="AC59" s="12"/>
    </row>
    <row r="60" spans="29:29" x14ac:dyDescent="0.3">
      <c r="AC60" s="12"/>
    </row>
    <row r="61" spans="29:29" x14ac:dyDescent="0.3">
      <c r="AC61" s="12"/>
    </row>
    <row r="62" spans="29:29" x14ac:dyDescent="0.3">
      <c r="AC62" s="12"/>
    </row>
    <row r="63" spans="29:29" x14ac:dyDescent="0.3">
      <c r="AC63" s="12"/>
    </row>
  </sheetData>
  <sheetProtection algorithmName="SHA-512" hashValue="Mg/WXhQJgVK2eqqefHSP3trwWki8dDvUjfA0A3aANKd6XTux3b3JlJQFLEbUSfiWJnAhjiPzCXcCFwdY9k2/3w==" saltValue="rFYR4muRzX2KkqHDhKVxcg==" spinCount="100000" sheet="1" objects="1" scenarios="1"/>
  <protectedRanges>
    <protectedRange sqref="A47:N48" name="Input_Area"/>
  </protectedRanges>
  <mergeCells count="37">
    <mergeCell ref="F21:G21"/>
    <mergeCell ref="F22:G22"/>
    <mergeCell ref="F11:G11"/>
    <mergeCell ref="F8:G8"/>
    <mergeCell ref="F9:G9"/>
    <mergeCell ref="F10:G10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B20:E20"/>
    <mergeCell ref="A1:O1"/>
    <mergeCell ref="A2:O2"/>
    <mergeCell ref="A3:O3"/>
    <mergeCell ref="A4:O4"/>
    <mergeCell ref="A5:O5"/>
    <mergeCell ref="B21:E21"/>
    <mergeCell ref="B22:E22"/>
    <mergeCell ref="B7:E7"/>
    <mergeCell ref="F7:G7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Gerke Julia, LKV Bayern e.V.</dc:creator>
  <cp:lastModifiedBy>Gerke Julia, LKV Bayern e.V.</cp:lastModifiedBy>
  <dcterms:created xsi:type="dcterms:W3CDTF">2025-12-10T09:19:25Z</dcterms:created>
  <dcterms:modified xsi:type="dcterms:W3CDTF">2025-12-16T12:45:59Z</dcterms:modified>
</cp:coreProperties>
</file>